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0" windowWidth="10380" windowHeight="8325" activeTab="2"/>
  </bookViews>
  <sheets>
    <sheet name="Polarkoordinaten" sheetId="1" r:id="rId1"/>
    <sheet name="Viereitersystem" sheetId="2" r:id="rId2"/>
    <sheet name="Dreileitersystem" sheetId="3" r:id="rId3"/>
  </sheets>
  <definedNames/>
  <calcPr fullCalcOnLoad="1"/>
</workbook>
</file>

<file path=xl/sharedStrings.xml><?xml version="1.0" encoding="utf-8"?>
<sst xmlns="http://schemas.openxmlformats.org/spreadsheetml/2006/main" count="117" uniqueCount="62">
  <si>
    <t>Neutralleiterstromberechnung im Polarkoordinatensystem</t>
  </si>
  <si>
    <t>Strang 1</t>
  </si>
  <si>
    <t>Strang 2</t>
  </si>
  <si>
    <t>Strang 3</t>
  </si>
  <si>
    <t>x</t>
  </si>
  <si>
    <t>y</t>
  </si>
  <si>
    <t>Neutralleiter</t>
  </si>
  <si>
    <t>Darstellung</t>
  </si>
  <si>
    <t>C</t>
  </si>
  <si>
    <t>Sternpunkt-Verschiebung</t>
  </si>
  <si>
    <t>V</t>
  </si>
  <si>
    <t>UX =</t>
  </si>
  <si>
    <t>UY =</t>
  </si>
  <si>
    <t>x1 =</t>
  </si>
  <si>
    <t>x2 =</t>
  </si>
  <si>
    <t>y1 =</t>
  </si>
  <si>
    <t>Z12 =</t>
  </si>
  <si>
    <t>Z13 =</t>
  </si>
  <si>
    <t>y2 =</t>
  </si>
  <si>
    <t>k1 =</t>
  </si>
  <si>
    <t>k2 =</t>
  </si>
  <si>
    <t>d1 =</t>
  </si>
  <si>
    <t>d2 =</t>
  </si>
  <si>
    <t>xN =</t>
  </si>
  <si>
    <t>yN =</t>
  </si>
  <si>
    <t>f1(x) =</t>
  </si>
  <si>
    <t>f2(x) =</t>
  </si>
  <si>
    <t>(x) =</t>
  </si>
  <si>
    <t>x0 =</t>
  </si>
  <si>
    <t>y0 =</t>
  </si>
  <si>
    <t>L</t>
  </si>
  <si>
    <t>Lastart</t>
  </si>
  <si>
    <t>Leiterspannungen</t>
  </si>
  <si>
    <t>Strang10</t>
  </si>
  <si>
    <t>Strang20</t>
  </si>
  <si>
    <t>Strang1L</t>
  </si>
  <si>
    <t>Strang2L</t>
  </si>
  <si>
    <t>Strang3L</t>
  </si>
  <si>
    <t>Strang30</t>
  </si>
  <si>
    <t>W</t>
  </si>
  <si>
    <t>Dx1 =</t>
  </si>
  <si>
    <t>Dy1 =</t>
  </si>
  <si>
    <t>Dx2 =</t>
  </si>
  <si>
    <t>Dy2 =</t>
  </si>
  <si>
    <t>UN-PE</t>
  </si>
  <si>
    <t>P0</t>
  </si>
  <si>
    <t>P1</t>
  </si>
  <si>
    <t>Probe</t>
  </si>
  <si>
    <r>
      <t>U</t>
    </r>
    <r>
      <rPr>
        <vertAlign val="subscript"/>
        <sz val="12"/>
        <rFont val="Verdana"/>
        <family val="2"/>
      </rPr>
      <t>N</t>
    </r>
    <r>
      <rPr>
        <sz val="12"/>
        <rFont val="Verdana"/>
        <family val="2"/>
      </rPr>
      <t xml:space="preserve"> =</t>
    </r>
  </si>
  <si>
    <r>
      <t>Z</t>
    </r>
    <r>
      <rPr>
        <vertAlign val="subscript"/>
        <sz val="12"/>
        <rFont val="Verdana"/>
        <family val="2"/>
      </rPr>
      <t>1</t>
    </r>
    <r>
      <rPr>
        <sz val="12"/>
        <rFont val="Verdana"/>
        <family val="2"/>
      </rPr>
      <t xml:space="preserve"> =</t>
    </r>
  </si>
  <si>
    <r>
      <t>Z</t>
    </r>
    <r>
      <rPr>
        <vertAlign val="subscript"/>
        <sz val="12"/>
        <rFont val="Verdana"/>
        <family val="2"/>
      </rPr>
      <t>2</t>
    </r>
    <r>
      <rPr>
        <sz val="12"/>
        <rFont val="Verdana"/>
        <family val="2"/>
      </rPr>
      <t xml:space="preserve"> =</t>
    </r>
  </si>
  <si>
    <r>
      <t>Z</t>
    </r>
    <r>
      <rPr>
        <vertAlign val="subscript"/>
        <sz val="12"/>
        <rFont val="Verdana"/>
        <family val="2"/>
      </rPr>
      <t>3</t>
    </r>
    <r>
      <rPr>
        <sz val="12"/>
        <rFont val="Verdana"/>
        <family val="2"/>
      </rPr>
      <t xml:space="preserve"> =</t>
    </r>
  </si>
  <si>
    <r>
      <t>U</t>
    </r>
    <r>
      <rPr>
        <b/>
        <vertAlign val="subscript"/>
        <sz val="12"/>
        <color indexed="12"/>
        <rFont val="Verdana"/>
        <family val="2"/>
      </rPr>
      <t xml:space="preserve">N-PE </t>
    </r>
    <r>
      <rPr>
        <b/>
        <sz val="12"/>
        <color indexed="12"/>
        <rFont val="Verdana"/>
        <family val="2"/>
      </rPr>
      <t>=</t>
    </r>
  </si>
  <si>
    <t>R</t>
  </si>
  <si>
    <r>
      <t>I</t>
    </r>
    <r>
      <rPr>
        <vertAlign val="subscript"/>
        <sz val="12"/>
        <rFont val="Verdana"/>
        <family val="2"/>
      </rPr>
      <t>1</t>
    </r>
    <r>
      <rPr>
        <sz val="12"/>
        <rFont val="Verdana"/>
        <family val="2"/>
      </rPr>
      <t xml:space="preserve"> in A</t>
    </r>
  </si>
  <si>
    <r>
      <t>cos</t>
    </r>
    <r>
      <rPr>
        <sz val="14"/>
        <rFont val="Symbol"/>
        <family val="1"/>
      </rPr>
      <t xml:space="preserve"> j</t>
    </r>
  </si>
  <si>
    <r>
      <t>I</t>
    </r>
    <r>
      <rPr>
        <vertAlign val="subscript"/>
        <sz val="12"/>
        <color indexed="9"/>
        <rFont val="Verdana"/>
        <family val="2"/>
      </rPr>
      <t>3</t>
    </r>
    <r>
      <rPr>
        <sz val="12"/>
        <color indexed="9"/>
        <rFont val="Verdana"/>
        <family val="2"/>
      </rPr>
      <t xml:space="preserve"> in A</t>
    </r>
  </si>
  <si>
    <r>
      <t>cos</t>
    </r>
    <r>
      <rPr>
        <sz val="12"/>
        <color indexed="9"/>
        <rFont val="Symbol"/>
        <family val="1"/>
      </rPr>
      <t xml:space="preserve"> </t>
    </r>
    <r>
      <rPr>
        <sz val="14"/>
        <color indexed="9"/>
        <rFont val="Symbol"/>
        <family val="1"/>
      </rPr>
      <t>j</t>
    </r>
  </si>
  <si>
    <r>
      <t>I</t>
    </r>
    <r>
      <rPr>
        <vertAlign val="subscript"/>
        <sz val="12"/>
        <color indexed="9"/>
        <rFont val="Verdana"/>
        <family val="2"/>
      </rPr>
      <t>2</t>
    </r>
    <r>
      <rPr>
        <sz val="12"/>
        <color indexed="9"/>
        <rFont val="Verdana"/>
        <family val="2"/>
      </rPr>
      <t xml:space="preserve"> in A</t>
    </r>
  </si>
  <si>
    <r>
      <t>I</t>
    </r>
    <r>
      <rPr>
        <vertAlign val="subscript"/>
        <sz val="12"/>
        <color indexed="9"/>
        <rFont val="Verdana"/>
        <family val="2"/>
      </rPr>
      <t>N</t>
    </r>
    <r>
      <rPr>
        <sz val="12"/>
        <color indexed="9"/>
        <rFont val="Verdana"/>
        <family val="2"/>
      </rPr>
      <t xml:space="preserve"> in A</t>
    </r>
  </si>
  <si>
    <r>
      <t xml:space="preserve"> j </t>
    </r>
    <r>
      <rPr>
        <sz val="14"/>
        <rFont val="Arial"/>
        <family val="2"/>
      </rPr>
      <t>in °</t>
    </r>
  </si>
  <si>
    <r>
      <t xml:space="preserve"> j </t>
    </r>
    <r>
      <rPr>
        <sz val="14"/>
        <color indexed="9"/>
        <rFont val="Arial"/>
        <family val="2"/>
      </rPr>
      <t>in °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</si>
</sst>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</numFmts>
  <fonts count="39">
    <font>
      <sz val="10"/>
      <name val="Arial"/>
      <family val="0"/>
    </font>
    <font>
      <sz val="14"/>
      <name val="Verdana"/>
      <family val="2"/>
    </font>
    <font>
      <b/>
      <sz val="18"/>
      <color indexed="12"/>
      <name val="Times New Roman"/>
      <family val="1"/>
    </font>
    <font>
      <sz val="18"/>
      <color indexed="12"/>
      <name val="Verdana"/>
      <family val="2"/>
    </font>
    <font>
      <sz val="24"/>
      <color indexed="10"/>
      <name val="UniversalMath1 BT"/>
      <family val="1"/>
    </font>
    <font>
      <sz val="18"/>
      <name val="UniversalMath1 BT"/>
      <family val="1"/>
    </font>
    <font>
      <vertAlign val="superscript"/>
      <sz val="14"/>
      <name val="Verdan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23.5"/>
      <name val="Arial"/>
      <family val="0"/>
    </font>
    <font>
      <sz val="10"/>
      <name val="Symbol"/>
      <family val="1"/>
    </font>
    <font>
      <b/>
      <sz val="22"/>
      <color indexed="10"/>
      <name val="Arial"/>
      <family val="2"/>
    </font>
    <font>
      <b/>
      <sz val="10"/>
      <name val="Arial"/>
      <family val="0"/>
    </font>
    <font>
      <vertAlign val="subscript"/>
      <sz val="14"/>
      <name val="Verdana"/>
      <family val="2"/>
    </font>
    <font>
      <vertAlign val="subscript"/>
      <sz val="18"/>
      <color indexed="12"/>
      <name val="Verdana"/>
      <family val="2"/>
    </font>
    <font>
      <sz val="12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24.25"/>
      <name val="Arial"/>
      <family val="0"/>
    </font>
    <font>
      <sz val="24"/>
      <name val="Arial"/>
      <family val="0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8"/>
      <name val="Albertus Medium"/>
      <family val="2"/>
    </font>
    <font>
      <b/>
      <sz val="12"/>
      <color indexed="12"/>
      <name val="Verdana"/>
      <family val="2"/>
    </font>
    <font>
      <b/>
      <vertAlign val="subscript"/>
      <sz val="12"/>
      <color indexed="12"/>
      <name val="Verdana"/>
      <family val="2"/>
    </font>
    <font>
      <sz val="12"/>
      <name val="Verdana"/>
      <family val="2"/>
    </font>
    <font>
      <vertAlign val="subscript"/>
      <sz val="12"/>
      <name val="Verdana"/>
      <family val="2"/>
    </font>
    <font>
      <sz val="12"/>
      <name val="Symbol"/>
      <family val="1"/>
    </font>
    <font>
      <b/>
      <sz val="18"/>
      <color indexed="10"/>
      <name val="New Century Schoolbook"/>
      <family val="1"/>
    </font>
    <font>
      <sz val="14"/>
      <name val="Symbol"/>
      <family val="1"/>
    </font>
    <font>
      <sz val="12"/>
      <color indexed="9"/>
      <name val="Verdana"/>
      <family val="2"/>
    </font>
    <font>
      <vertAlign val="subscript"/>
      <sz val="12"/>
      <color indexed="9"/>
      <name val="Verdana"/>
      <family val="2"/>
    </font>
    <font>
      <sz val="12"/>
      <color indexed="9"/>
      <name val="Arial"/>
      <family val="0"/>
    </font>
    <font>
      <sz val="12"/>
      <color indexed="9"/>
      <name val="Symbol"/>
      <family val="1"/>
    </font>
    <font>
      <sz val="14"/>
      <color indexed="9"/>
      <name val="Symbol"/>
      <family val="1"/>
    </font>
    <font>
      <sz val="14"/>
      <name val="Arial"/>
      <family val="2"/>
    </font>
    <font>
      <sz val="14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61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175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/>
    </xf>
    <xf numFmtId="0" fontId="22" fillId="2" borderId="0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5" fillId="2" borderId="0" xfId="0" applyFont="1" applyFill="1" applyBorder="1" applyAlignment="1">
      <alignment horizontal="right" vertical="center"/>
    </xf>
    <xf numFmtId="0" fontId="25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2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19" fillId="2" borderId="0" xfId="0" applyNumberFormat="1" applyFont="1" applyFill="1" applyAlignment="1">
      <alignment/>
    </xf>
    <xf numFmtId="0" fontId="23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174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ont="1" applyFill="1" applyAlignment="1">
      <alignment horizontal="center"/>
    </xf>
    <xf numFmtId="1" fontId="0" fillId="2" borderId="0" xfId="0" applyNumberFormat="1" applyFont="1" applyFill="1" applyAlignment="1">
      <alignment/>
    </xf>
    <xf numFmtId="175" fontId="0" fillId="2" borderId="0" xfId="0" applyNumberFormat="1" applyFont="1" applyFill="1" applyAlignment="1">
      <alignment/>
    </xf>
    <xf numFmtId="175" fontId="0" fillId="2" borderId="3" xfId="0" applyNumberFormat="1" applyFont="1" applyFill="1" applyBorder="1" applyAlignment="1">
      <alignment/>
    </xf>
    <xf numFmtId="175" fontId="0" fillId="2" borderId="4" xfId="0" applyNumberFormat="1" applyFont="1" applyFill="1" applyBorder="1" applyAlignment="1">
      <alignment/>
    </xf>
    <xf numFmtId="175" fontId="0" fillId="2" borderId="5" xfId="0" applyNumberFormat="1" applyFont="1" applyFill="1" applyBorder="1" applyAlignment="1">
      <alignment/>
    </xf>
    <xf numFmtId="175" fontId="0" fillId="2" borderId="6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175" fontId="0" fillId="2" borderId="7" xfId="0" applyNumberFormat="1" applyFont="1" applyFill="1" applyBorder="1" applyAlignment="1">
      <alignment/>
    </xf>
    <xf numFmtId="175" fontId="0" fillId="2" borderId="8" xfId="0" applyNumberFormat="1" applyFont="1" applyFill="1" applyBorder="1" applyAlignment="1">
      <alignment/>
    </xf>
    <xf numFmtId="175" fontId="0" fillId="2" borderId="9" xfId="0" applyNumberFormat="1" applyFont="1" applyFill="1" applyBorder="1" applyAlignment="1">
      <alignment/>
    </xf>
    <xf numFmtId="175" fontId="0" fillId="2" borderId="10" xfId="0" applyNumberFormat="1" applyFont="1" applyFill="1" applyBorder="1" applyAlignment="1">
      <alignment/>
    </xf>
    <xf numFmtId="175" fontId="0" fillId="2" borderId="11" xfId="0" applyNumberFormat="1" applyFont="1" applyFill="1" applyBorder="1" applyAlignment="1">
      <alignment/>
    </xf>
    <xf numFmtId="175" fontId="0" fillId="2" borderId="12" xfId="0" applyNumberFormat="1" applyFont="1" applyFill="1" applyBorder="1" applyAlignment="1">
      <alignment/>
    </xf>
    <xf numFmtId="175" fontId="0" fillId="2" borderId="13" xfId="0" applyNumberFormat="1" applyFont="1" applyFill="1" applyBorder="1" applyAlignment="1">
      <alignment/>
    </xf>
    <xf numFmtId="175" fontId="0" fillId="2" borderId="14" xfId="0" applyNumberFormat="1" applyFont="1" applyFill="1" applyBorder="1" applyAlignment="1">
      <alignment/>
    </xf>
    <xf numFmtId="175" fontId="0" fillId="2" borderId="15" xfId="0" applyNumberFormat="1" applyFont="1" applyFill="1" applyBorder="1" applyAlignment="1">
      <alignment/>
    </xf>
    <xf numFmtId="175" fontId="0" fillId="2" borderId="16" xfId="0" applyNumberFormat="1" applyFont="1" applyFill="1" applyBorder="1" applyAlignment="1">
      <alignment/>
    </xf>
    <xf numFmtId="0" fontId="27" fillId="2" borderId="0" xfId="0" applyFont="1" applyFill="1" applyAlignment="1">
      <alignment horizontal="right"/>
    </xf>
    <xf numFmtId="0" fontId="27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30" fillId="2" borderId="0" xfId="0" applyFont="1" applyFill="1" applyAlignment="1">
      <alignment horizontal="left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8" fillId="2" borderId="0" xfId="0" applyFont="1" applyFill="1" applyAlignment="1">
      <alignment vertical="center"/>
    </xf>
    <xf numFmtId="0" fontId="16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7" fillId="2" borderId="0" xfId="0" applyFont="1" applyFill="1" applyAlignment="1">
      <alignment/>
    </xf>
    <xf numFmtId="0" fontId="27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32" fillId="5" borderId="17" xfId="0" applyFont="1" applyFill="1" applyBorder="1" applyAlignment="1">
      <alignment horizontal="center"/>
    </xf>
    <xf numFmtId="0" fontId="34" fillId="5" borderId="18" xfId="0" applyFont="1" applyFill="1" applyBorder="1" applyAlignment="1">
      <alignment horizontal="center"/>
    </xf>
    <xf numFmtId="0" fontId="32" fillId="4" borderId="17" xfId="0" applyFont="1" applyFill="1" applyBorder="1" applyAlignment="1">
      <alignment horizontal="center"/>
    </xf>
    <xf numFmtId="0" fontId="34" fillId="4" borderId="18" xfId="0" applyFont="1" applyFill="1" applyBorder="1" applyAlignment="1">
      <alignment horizontal="center"/>
    </xf>
    <xf numFmtId="0" fontId="32" fillId="6" borderId="17" xfId="0" applyFont="1" applyFill="1" applyBorder="1" applyAlignment="1">
      <alignment horizontal="center"/>
    </xf>
    <xf numFmtId="0" fontId="32" fillId="6" borderId="18" xfId="0" applyFont="1" applyFill="1" applyBorder="1" applyAlignment="1">
      <alignment horizontal="center"/>
    </xf>
    <xf numFmtId="0" fontId="34" fillId="6" borderId="19" xfId="0" applyFont="1" applyFill="1" applyBorder="1" applyAlignment="1">
      <alignment horizontal="center"/>
    </xf>
    <xf numFmtId="0" fontId="34" fillId="6" borderId="20" xfId="0" applyFont="1" applyFill="1" applyBorder="1" applyAlignment="1">
      <alignment horizontal="center"/>
    </xf>
    <xf numFmtId="0" fontId="31" fillId="3" borderId="21" xfId="0" applyFont="1" applyFill="1" applyBorder="1" applyAlignment="1">
      <alignment horizontal="center"/>
    </xf>
    <xf numFmtId="0" fontId="37" fillId="2" borderId="0" xfId="0" applyFont="1" applyFill="1" applyAlignment="1">
      <alignment/>
    </xf>
    <xf numFmtId="0" fontId="36" fillId="4" borderId="21" xfId="0" applyFont="1" applyFill="1" applyBorder="1" applyAlignment="1">
      <alignment horizontal="center"/>
    </xf>
    <xf numFmtId="0" fontId="36" fillId="5" borderId="21" xfId="0" applyFont="1" applyFill="1" applyBorder="1" applyAlignment="1">
      <alignment horizontal="center"/>
    </xf>
    <xf numFmtId="1" fontId="27" fillId="3" borderId="22" xfId="0" applyNumberFormat="1" applyFont="1" applyFill="1" applyBorder="1" applyAlignment="1">
      <alignment horizontal="center"/>
    </xf>
    <xf numFmtId="1" fontId="27" fillId="2" borderId="0" xfId="0" applyNumberFormat="1" applyFont="1" applyFill="1" applyAlignment="1">
      <alignment horizontal="center"/>
    </xf>
    <xf numFmtId="1" fontId="32" fillId="4" borderId="22" xfId="0" applyNumberFormat="1" applyFont="1" applyFill="1" applyBorder="1" applyAlignment="1">
      <alignment horizontal="center"/>
    </xf>
    <xf numFmtId="1" fontId="32" fillId="5" borderId="22" xfId="0" applyNumberFormat="1" applyFont="1" applyFill="1" applyBorder="1" applyAlignment="1">
      <alignment horizontal="center"/>
    </xf>
    <xf numFmtId="0" fontId="15" fillId="7" borderId="19" xfId="0" applyFont="1" applyFill="1" applyBorder="1" applyAlignment="1" applyProtection="1">
      <alignment horizontal="center"/>
      <protection hidden="1" locked="0"/>
    </xf>
    <xf numFmtId="0" fontId="15" fillId="7" borderId="20" xfId="0" applyFont="1" applyFill="1" applyBorder="1" applyAlignment="1" applyProtection="1">
      <alignment horizontal="center"/>
      <protection hidden="1" locked="0"/>
    </xf>
    <xf numFmtId="0" fontId="11" fillId="2" borderId="0" xfId="0" applyFont="1" applyFill="1" applyAlignment="1" applyProtection="1">
      <alignment horizontal="center"/>
      <protection hidden="1" locked="0"/>
    </xf>
    <xf numFmtId="0" fontId="11" fillId="2" borderId="0" xfId="0" applyFont="1" applyFill="1" applyBorder="1" applyAlignment="1" applyProtection="1">
      <alignment horizontal="center"/>
      <protection hidden="1" locked="0"/>
    </xf>
    <xf numFmtId="0" fontId="27" fillId="7" borderId="0" xfId="0" applyFont="1" applyFill="1" applyAlignment="1" applyProtection="1">
      <alignment/>
      <protection hidden="1" locked="0"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333399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Viereitersystem!$B$19:$B$23</c:f>
              <c:numCache/>
            </c:numRef>
          </c:xVal>
          <c:yVal>
            <c:numRef>
              <c:f>Viereitersystem!$C$19:$C$23</c:f>
              <c:numCache/>
            </c:numRef>
          </c:yVal>
          <c:smooth val="0"/>
        </c:ser>
        <c:ser>
          <c:idx val="2"/>
          <c:order val="1"/>
          <c:tx>
            <c:v>Str2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Viereitersystem!$B$29:$B$30</c:f>
              <c:numCache/>
            </c:numRef>
          </c:xVal>
          <c:yVal>
            <c:numRef>
              <c:f>Viereitersystem!$C$29:$C$30</c:f>
              <c:numCache/>
            </c:numRef>
          </c:yVal>
          <c:smooth val="0"/>
        </c:ser>
        <c:ser>
          <c:idx val="3"/>
          <c:order val="2"/>
          <c:tx>
            <c:v>Str3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Viereitersystem!$B$32:$B$33</c:f>
              <c:numCache/>
            </c:numRef>
          </c:xVal>
          <c:yVal>
            <c:numRef>
              <c:f>Viereitersystem!$C$32:$C$33</c:f>
              <c:numCache/>
            </c:numRef>
          </c:yVal>
          <c:smooth val="0"/>
        </c:ser>
        <c:axId val="63212155"/>
        <c:axId val="32038484"/>
      </c:scatterChart>
      <c:valAx>
        <c:axId val="63212155"/>
        <c:scaling>
          <c:orientation val="minMax"/>
          <c:max val="100"/>
          <c:min val="-1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38484"/>
        <c:crosses val="autoZero"/>
        <c:crossBetween val="midCat"/>
        <c:dispUnits/>
        <c:majorUnit val="20"/>
        <c:minorUnit val="5"/>
      </c:valAx>
      <c:valAx>
        <c:axId val="32038484"/>
        <c:scaling>
          <c:orientation val="minMax"/>
          <c:max val="100"/>
          <c:min val="-1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12155"/>
        <c:crosses val="autoZero"/>
        <c:crossBetween val="midCat"/>
        <c:dispUnits/>
        <c:majorUnit val="20"/>
        <c:minorUnit val="5"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CCFFCC"/>
        </a:gs>
        <a:gs pos="100000">
          <a:srgbClr val="FFCC99"/>
        </a:gs>
      </a:gsLst>
      <a:lin ang="0" scaled="1"/>
    </a:gradFill>
    <a:ln w="3175">
      <a:noFill/>
    </a:ln>
  </c:spPr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85"/>
          <c:w val="0.9435"/>
          <c:h val="0.92275"/>
        </c:manualLayout>
      </c:layout>
      <c:scatterChart>
        <c:scatterStyle val="lineMarker"/>
        <c:varyColors val="0"/>
        <c:ser>
          <c:idx val="0"/>
          <c:order val="0"/>
          <c:tx>
            <c:v>Strang10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Dreileitersystem!$D$34:$D$35</c:f>
              <c:numCache/>
            </c:numRef>
          </c:xVal>
          <c:yVal>
            <c:numRef>
              <c:f>Dreileitersystem!$E$34:$E$35</c:f>
              <c:numCache/>
            </c:numRef>
          </c:yVal>
          <c:smooth val="0"/>
        </c:ser>
        <c:ser>
          <c:idx val="3"/>
          <c:order val="1"/>
          <c:tx>
            <c:v>Strang30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Dreileitersystem!$D$44:$D$45</c:f>
              <c:numCache/>
            </c:numRef>
          </c:xVal>
          <c:yVal>
            <c:numRef>
              <c:f>Dreileitersystem!$E$44:$E$45</c:f>
              <c:numCache/>
            </c:numRef>
          </c:yVal>
          <c:smooth val="0"/>
        </c:ser>
        <c:ser>
          <c:idx val="1"/>
          <c:order val="2"/>
          <c:tx>
            <c:v>Strang20</c:v>
          </c:tx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Dreileitersystem!$D$39:$D$40</c:f>
              <c:numCache/>
            </c:numRef>
          </c:xVal>
          <c:yVal>
            <c:numRef>
              <c:f>Dreileitersystem!$E$39:$E$40</c:f>
              <c:numCache/>
            </c:numRef>
          </c:yVal>
          <c:smooth val="0"/>
        </c:ser>
        <c:ser>
          <c:idx val="2"/>
          <c:order val="3"/>
          <c:tx>
            <c:v>Dreieck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Dreileitersystem!$A$34:$A$37</c:f>
              <c:numCache/>
            </c:numRef>
          </c:xVal>
          <c:yVal>
            <c:numRef>
              <c:f>Dreileitersystem!$B$34:$B$37</c:f>
              <c:numCache/>
            </c:numRef>
          </c:yVal>
          <c:smooth val="0"/>
        </c:ser>
        <c:ser>
          <c:idx val="4"/>
          <c:order val="4"/>
          <c:tx>
            <c:v>Strang1L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noFill/>
              </a:ln>
            </c:spPr>
          </c:marker>
          <c:xVal>
            <c:numRef>
              <c:f>Dreileitersystem!$F$34:$F$35</c:f>
              <c:numCache/>
            </c:numRef>
          </c:xVal>
          <c:yVal>
            <c:numRef>
              <c:f>Dreileitersystem!$G$34:$G$35</c:f>
              <c:numCache/>
            </c:numRef>
          </c:yVal>
          <c:smooth val="0"/>
        </c:ser>
        <c:ser>
          <c:idx val="5"/>
          <c:order val="5"/>
          <c:tx>
            <c:v>Strang2L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noFill/>
              </a:ln>
            </c:spPr>
          </c:marker>
          <c:xVal>
            <c:numRef>
              <c:f>Dreileitersystem!$F$39:$F$40</c:f>
              <c:numCache/>
            </c:numRef>
          </c:xVal>
          <c:yVal>
            <c:numRef>
              <c:f>Dreileitersystem!$G$39:$G$40</c:f>
              <c:numCache/>
            </c:numRef>
          </c:yVal>
          <c:smooth val="0"/>
        </c:ser>
        <c:ser>
          <c:idx val="6"/>
          <c:order val="6"/>
          <c:tx>
            <c:v>Strang3L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Dreileitersystem!$F$44:$F$45</c:f>
              <c:numCache/>
            </c:numRef>
          </c:xVal>
          <c:yVal>
            <c:numRef>
              <c:f>Dreileitersystem!$G$44:$G$45</c:f>
              <c:numCache/>
            </c:numRef>
          </c:yVal>
          <c:smooth val="0"/>
        </c:ser>
        <c:ser>
          <c:idx val="7"/>
          <c:order val="7"/>
          <c:tx>
            <c:v>UN-PE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Dreileitersystem!$A$44:$A$45</c:f>
              <c:numCache/>
            </c:numRef>
          </c:xVal>
          <c:yVal>
            <c:numRef>
              <c:f>Dreileitersystem!$B$44:$B$45</c:f>
              <c:numCache/>
            </c:numRef>
          </c:yVal>
          <c:smooth val="1"/>
        </c:ser>
        <c:axId val="19910901"/>
        <c:axId val="44980382"/>
      </c:scatterChart>
      <c:valAx>
        <c:axId val="19910901"/>
        <c:scaling>
          <c:orientation val="minMax"/>
          <c:max val="200"/>
          <c:min val="-2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80382"/>
        <c:crossesAt val="-200"/>
        <c:crossBetween val="midCat"/>
        <c:dispUnits/>
        <c:majorUnit val="20"/>
        <c:minorUnit val="5"/>
      </c:valAx>
      <c:valAx>
        <c:axId val="44980382"/>
        <c:scaling>
          <c:orientation val="minMax"/>
          <c:max val="35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10901"/>
        <c:crossesAt val="-200"/>
        <c:crossBetween val="midCat"/>
        <c:dispUnits/>
        <c:majorUnit val="20"/>
        <c:minorUnit val="5"/>
      </c:valAx>
      <c:spPr>
        <a:solidFill>
          <a:srgbClr val="CCFFCC"/>
        </a:solidFill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A3CCA3"/>
        </a:gs>
        <a:gs pos="50000">
          <a:srgbClr val="CCFFCC"/>
        </a:gs>
        <a:gs pos="100000">
          <a:srgbClr val="A3CCA3"/>
        </a:gs>
      </a:gsLst>
      <a:lin ang="0" scaled="1"/>
    </a:gradFill>
    <a:ln w="3175">
      <a:solidFill>
        <a:srgbClr val="CCFFCC"/>
      </a:solidFill>
    </a:ln>
  </c:spPr>
  <c:txPr>
    <a:bodyPr vert="horz" rot="0"/>
    <a:lstStyle/>
    <a:p>
      <a:pPr>
        <a:defRPr lang="en-US" cap="none" sz="2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47625</xdr:rowOff>
    </xdr:from>
    <xdr:to>
      <xdr:col>10</xdr:col>
      <xdr:colOff>95250</xdr:colOff>
      <xdr:row>27</xdr:row>
      <xdr:rowOff>95250</xdr:rowOff>
    </xdr:to>
    <xdr:grpSp>
      <xdr:nvGrpSpPr>
        <xdr:cNvPr id="1" name="Group 14"/>
        <xdr:cNvGrpSpPr>
          <a:grpSpLocks/>
        </xdr:cNvGrpSpPr>
      </xdr:nvGrpSpPr>
      <xdr:grpSpPr>
        <a:xfrm>
          <a:off x="285750" y="495300"/>
          <a:ext cx="7429500" cy="4095750"/>
          <a:chOff x="30" y="52"/>
          <a:chExt cx="780" cy="43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94" y="86"/>
            <a:ext cx="0" cy="39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0" y="287"/>
            <a:ext cx="56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289" y="52"/>
            <a:ext cx="290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y-Achse (Blindwerte)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596" y="274"/>
            <a:ext cx="214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x-Achse (Wirkwerte)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286" y="206"/>
            <a:ext cx="19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482" y="206"/>
            <a:ext cx="1" cy="88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363" y="212"/>
            <a:ext cx="40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FF"/>
                </a:solidFill>
                <a:latin typeface="Verdana"/>
                <a:ea typeface="Verdana"/>
                <a:cs typeface="Verdana"/>
              </a:rPr>
              <a:t>Z</a:t>
            </a:r>
            <a:r>
              <a:rPr lang="en-US" cap="none" sz="1800" b="0" i="0" u="none" baseline="-25000">
                <a:solidFill>
                  <a:srgbClr val="0000FF"/>
                </a:solidFill>
                <a:latin typeface="Verdana"/>
                <a:ea typeface="Verdana"/>
                <a:cs typeface="Verdana"/>
              </a:rPr>
              <a:t>1</a:t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>
            <a:off x="293" y="222"/>
            <a:ext cx="176" cy="64"/>
          </a:xfrm>
          <a:prstGeom prst="arc">
            <a:avLst>
              <a:gd name="adj1" fmla="val -9258175"/>
              <a:gd name="adj2" fmla="val 527"/>
            </a:avLst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389" y="242"/>
            <a:ext cx="40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FF0000"/>
                </a:solidFill>
              </a:rPr>
              <a:t>a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48" y="296"/>
            <a:ext cx="13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latin typeface="Verdana"/>
                <a:ea typeface="Verdana"/>
                <a:cs typeface="Verdana"/>
              </a:rPr>
              <a:t>Z</a:t>
            </a:r>
            <a:r>
              <a:rPr lang="en-US" cap="none" sz="1400" b="0" i="0" u="none" baseline="-25000">
                <a:latin typeface="Verdana"/>
                <a:ea typeface="Verdana"/>
                <a:cs typeface="Verdana"/>
              </a:rPr>
              <a:t>1 </a:t>
            </a:r>
            <a:r>
              <a:rPr lang="en-US" cap="none" sz="1400" b="0" i="0" u="none" baseline="30000">
                <a:latin typeface="Verdana"/>
                <a:ea typeface="Verdana"/>
                <a:cs typeface="Verdana"/>
              </a:rPr>
              <a:t>.</a:t>
            </a:r>
            <a:r>
              <a:rPr lang="en-US" cap="none" sz="1400" b="0" i="0" u="none" baseline="0">
                <a:latin typeface="Verdana"/>
                <a:ea typeface="Verdana"/>
                <a:cs typeface="Verdana"/>
              </a:rPr>
              <a:t> cos </a:t>
            </a:r>
            <a:r>
              <a:rPr lang="en-US" cap="none" sz="1800" b="0" i="0" u="none" baseline="0">
                <a:latin typeface="UniversalMath1 BT"/>
                <a:ea typeface="UniversalMath1 BT"/>
                <a:cs typeface="UniversalMath1 BT"/>
              </a:rPr>
              <a:t>a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185" y="185"/>
            <a:ext cx="15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latin typeface="Verdana"/>
                <a:ea typeface="Verdana"/>
                <a:cs typeface="Verdana"/>
              </a:rPr>
              <a:t>Z</a:t>
            </a:r>
            <a:r>
              <a:rPr lang="en-US" cap="none" sz="1400" b="0" i="0" u="none" baseline="-25000">
                <a:latin typeface="Verdana"/>
                <a:ea typeface="Verdana"/>
                <a:cs typeface="Verdana"/>
              </a:rPr>
              <a:t>1</a:t>
            </a:r>
            <a:r>
              <a:rPr lang="en-US" cap="none" sz="1400" b="0" i="0" u="none" baseline="0">
                <a:latin typeface="Verdana"/>
                <a:ea typeface="Verdana"/>
                <a:cs typeface="Verdana"/>
              </a:rPr>
              <a:t> </a:t>
            </a:r>
            <a:r>
              <a:rPr lang="en-US" cap="none" sz="1400" b="0" i="0" u="none" baseline="30000">
                <a:latin typeface="Verdana"/>
                <a:ea typeface="Verdana"/>
                <a:cs typeface="Verdana"/>
              </a:rPr>
              <a:t>.</a:t>
            </a:r>
            <a:r>
              <a:rPr lang="en-US" cap="none" sz="1400" b="0" i="0" u="none" baseline="0">
                <a:latin typeface="Verdana"/>
                <a:ea typeface="Verdana"/>
                <a:cs typeface="Verdana"/>
              </a:rPr>
              <a:t> sin </a:t>
            </a:r>
            <a:r>
              <a:rPr lang="en-US" cap="none" sz="1800" b="0" i="0" u="none" baseline="0">
                <a:latin typeface="UniversalMath1 BT"/>
                <a:ea typeface="UniversalMath1 BT"/>
                <a:cs typeface="UniversalMath1 BT"/>
              </a:rPr>
              <a:t>a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294" y="206"/>
            <a:ext cx="189" cy="81"/>
          </a:xfrm>
          <a:prstGeom prst="line">
            <a:avLst/>
          </a:prstGeom>
          <a:noFill/>
          <a:ln w="381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114300</xdr:rowOff>
    </xdr:from>
    <xdr:to>
      <xdr:col>7</xdr:col>
      <xdr:colOff>666750</xdr:colOff>
      <xdr:row>48</xdr:row>
      <xdr:rowOff>152400</xdr:rowOff>
    </xdr:to>
    <xdr:graphicFrame>
      <xdr:nvGraphicFramePr>
        <xdr:cNvPr id="1" name="Chart 22"/>
        <xdr:cNvGraphicFramePr/>
      </xdr:nvGraphicFramePr>
      <xdr:xfrm>
        <a:off x="28575" y="2009775"/>
        <a:ext cx="7115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95250</xdr:rowOff>
    </xdr:from>
    <xdr:to>
      <xdr:col>2</xdr:col>
      <xdr:colOff>0</xdr:colOff>
      <xdr:row>9</xdr:row>
      <xdr:rowOff>104775</xdr:rowOff>
    </xdr:to>
    <xdr:pic>
      <xdr:nvPicPr>
        <xdr:cNvPr id="2" name="STRANG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48590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85725</xdr:rowOff>
    </xdr:from>
    <xdr:to>
      <xdr:col>6</xdr:col>
      <xdr:colOff>0</xdr:colOff>
      <xdr:row>9</xdr:row>
      <xdr:rowOff>95250</xdr:rowOff>
    </xdr:to>
    <xdr:pic>
      <xdr:nvPicPr>
        <xdr:cNvPr id="3" name="Strang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476375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66675</xdr:rowOff>
    </xdr:from>
    <xdr:to>
      <xdr:col>4</xdr:col>
      <xdr:colOff>0</xdr:colOff>
      <xdr:row>9</xdr:row>
      <xdr:rowOff>76200</xdr:rowOff>
    </xdr:to>
    <xdr:pic>
      <xdr:nvPicPr>
        <xdr:cNvPr id="4" name="Strang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1457325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142875</xdr:rowOff>
    </xdr:from>
    <xdr:to>
      <xdr:col>9</xdr:col>
      <xdr:colOff>647700</xdr:colOff>
      <xdr:row>45</xdr:row>
      <xdr:rowOff>123825</xdr:rowOff>
    </xdr:to>
    <xdr:grpSp>
      <xdr:nvGrpSpPr>
        <xdr:cNvPr id="1" name="Group 10"/>
        <xdr:cNvGrpSpPr>
          <a:grpSpLocks/>
        </xdr:cNvGrpSpPr>
      </xdr:nvGrpSpPr>
      <xdr:grpSpPr>
        <a:xfrm>
          <a:off x="0" y="1628775"/>
          <a:ext cx="7467600" cy="6238875"/>
          <a:chOff x="0" y="171"/>
          <a:chExt cx="784" cy="65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" y="171"/>
          <a:ext cx="768" cy="6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5"/>
          <xdr:cNvSpPr txBox="1">
            <a:spLocks noChangeArrowheads="1"/>
          </xdr:cNvSpPr>
        </xdr:nvSpPr>
        <xdr:spPr>
          <a:xfrm>
            <a:off x="368" y="173"/>
            <a:ext cx="5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/>
              <a:t>L1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0" y="792"/>
            <a:ext cx="55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/>
              <a:t>L3</a:t>
            </a:r>
          </a:p>
        </xdr:txBody>
      </xdr:sp>
      <xdr:sp>
        <xdr:nvSpPr>
          <xdr:cNvPr id="5" name="TextBox 7"/>
          <xdr:cNvSpPr txBox="1">
            <a:spLocks noChangeArrowheads="1"/>
          </xdr:cNvSpPr>
        </xdr:nvSpPr>
        <xdr:spPr>
          <a:xfrm>
            <a:off x="729" y="792"/>
            <a:ext cx="5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/>
              <a:t>L2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1"/>
  <sheetViews>
    <sheetView workbookViewId="0" topLeftCell="A1">
      <selection activeCell="K25" sqref="K25"/>
    </sheetView>
  </sheetViews>
  <sheetFormatPr defaultColWidth="11.421875" defaultRowHeight="12.75"/>
  <cols>
    <col min="1" max="16384" width="11.421875" style="1" customWidth="1"/>
  </cols>
  <sheetData>
    <row r="1" ht="22.5">
      <c r="A1" s="79" t="s">
        <v>0</v>
      </c>
    </row>
  </sheetData>
  <sheetProtection password="E893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tt1"/>
  <dimension ref="A1:I48"/>
  <sheetViews>
    <sheetView zoomScale="75" zoomScaleNormal="75" workbookViewId="0" topLeftCell="A2">
      <selection activeCell="B3" sqref="B3"/>
    </sheetView>
  </sheetViews>
  <sheetFormatPr defaultColWidth="11.421875" defaultRowHeight="12.75"/>
  <cols>
    <col min="1" max="1" width="11.421875" style="1" customWidth="1"/>
    <col min="2" max="2" width="17.140625" style="1" customWidth="1"/>
    <col min="3" max="3" width="11.421875" style="1" customWidth="1"/>
    <col min="4" max="4" width="17.140625" style="1" customWidth="1"/>
    <col min="5" max="5" width="11.421875" style="1" customWidth="1"/>
    <col min="6" max="6" width="17.140625" style="1" customWidth="1"/>
    <col min="7" max="16384" width="11.421875" style="1" customWidth="1"/>
  </cols>
  <sheetData>
    <row r="1" spans="1:8" ht="12.75">
      <c r="A1" s="13" t="s">
        <v>1</v>
      </c>
      <c r="B1" s="14"/>
      <c r="C1" s="42" t="s">
        <v>2</v>
      </c>
      <c r="D1" s="43"/>
      <c r="E1" s="44" t="s">
        <v>3</v>
      </c>
      <c r="F1" s="45"/>
      <c r="G1" s="46" t="s">
        <v>6</v>
      </c>
      <c r="H1" s="47"/>
    </row>
    <row r="2" spans="1:8" ht="18.75">
      <c r="A2" s="56" t="s">
        <v>54</v>
      </c>
      <c r="B2" s="57" t="s">
        <v>55</v>
      </c>
      <c r="C2" s="60" t="s">
        <v>58</v>
      </c>
      <c r="D2" s="61" t="s">
        <v>57</v>
      </c>
      <c r="E2" s="58" t="s">
        <v>56</v>
      </c>
      <c r="F2" s="59" t="s">
        <v>57</v>
      </c>
      <c r="G2" s="62" t="s">
        <v>59</v>
      </c>
      <c r="H2" s="63"/>
    </row>
    <row r="3" spans="1:8" ht="15.75" thickBot="1">
      <c r="A3" s="74">
        <v>60</v>
      </c>
      <c r="B3" s="75">
        <v>1</v>
      </c>
      <c r="C3" s="74">
        <v>50</v>
      </c>
      <c r="D3" s="75">
        <v>1</v>
      </c>
      <c r="E3" s="74">
        <v>60</v>
      </c>
      <c r="F3" s="75">
        <v>0.9</v>
      </c>
      <c r="G3" s="64">
        <f>ROUND(SQRT(G15^2+H15^2),2)</f>
        <v>17.81</v>
      </c>
      <c r="H3" s="65"/>
    </row>
    <row r="4" spans="1:6" ht="28.5" thickBot="1">
      <c r="A4" s="39" t="s">
        <v>31</v>
      </c>
      <c r="B4" s="77" t="s">
        <v>53</v>
      </c>
      <c r="D4" s="76" t="s">
        <v>53</v>
      </c>
      <c r="F4" s="76" t="s">
        <v>8</v>
      </c>
    </row>
    <row r="5" spans="2:6" ht="18">
      <c r="B5" s="66" t="s">
        <v>60</v>
      </c>
      <c r="C5" s="67"/>
      <c r="D5" s="68" t="s">
        <v>61</v>
      </c>
      <c r="E5" s="67"/>
      <c r="F5" s="69" t="s">
        <v>61</v>
      </c>
    </row>
    <row r="6" spans="1:8" ht="15.75" thickBot="1">
      <c r="A6" s="48"/>
      <c r="B6" s="70">
        <f>B11*ACOS(B3)*180/PI()</f>
        <v>0</v>
      </c>
      <c r="C6" s="71"/>
      <c r="D6" s="72">
        <f>D11*ACOS(D3)*180/PI()</f>
        <v>0</v>
      </c>
      <c r="E6" s="71"/>
      <c r="F6" s="73">
        <f>F11*ACOS(F3)*180/PI()</f>
        <v>-25.841932763167126</v>
      </c>
      <c r="G6" s="48"/>
      <c r="H6" s="48"/>
    </row>
    <row r="7" spans="1:8" ht="9.75" customHeight="1">
      <c r="A7" s="49"/>
      <c r="B7" s="50"/>
      <c r="C7" s="50"/>
      <c r="D7" s="50"/>
      <c r="E7" s="50"/>
      <c r="F7" s="50"/>
      <c r="G7" s="50"/>
      <c r="H7" s="50"/>
    </row>
    <row r="8" spans="1:8" ht="9.75" customHeight="1">
      <c r="A8" s="49"/>
      <c r="B8" s="50"/>
      <c r="C8" s="50"/>
      <c r="D8" s="50"/>
      <c r="E8" s="50"/>
      <c r="F8" s="50"/>
      <c r="G8" s="50"/>
      <c r="H8" s="50"/>
    </row>
    <row r="9" spans="1:8" ht="20.25">
      <c r="A9" s="50"/>
      <c r="B9" s="50"/>
      <c r="C9" s="50"/>
      <c r="D9" s="50"/>
      <c r="E9" s="50"/>
      <c r="F9" s="50"/>
      <c r="G9" s="50"/>
      <c r="H9" s="50"/>
    </row>
    <row r="10" spans="1:8" ht="15">
      <c r="A10" s="48"/>
      <c r="B10" s="48"/>
      <c r="C10" s="48"/>
      <c r="D10" s="48"/>
      <c r="E10" s="48"/>
      <c r="F10" s="48"/>
      <c r="G10" s="48"/>
      <c r="H10" s="48"/>
    </row>
    <row r="11" spans="2:8" ht="12.75">
      <c r="B11" s="1">
        <f>IF(B4="C",-1,1)</f>
        <v>1</v>
      </c>
      <c r="D11" s="1">
        <f>IF(D4="C",-1,1)</f>
        <v>1</v>
      </c>
      <c r="F11" s="1">
        <f>IF(F4="C",-1,1)</f>
        <v>-1</v>
      </c>
      <c r="H11" s="51"/>
    </row>
    <row r="14" spans="1:8" ht="12.75">
      <c r="A14" s="52" t="s">
        <v>4</v>
      </c>
      <c r="B14" s="52" t="s">
        <v>5</v>
      </c>
      <c r="C14" s="52" t="s">
        <v>4</v>
      </c>
      <c r="D14" s="52" t="s">
        <v>5</v>
      </c>
      <c r="E14" s="52" t="s">
        <v>4</v>
      </c>
      <c r="F14" s="52" t="s">
        <v>5</v>
      </c>
      <c r="G14" s="52" t="s">
        <v>4</v>
      </c>
      <c r="H14" s="52" t="s">
        <v>5</v>
      </c>
    </row>
    <row r="15" spans="1:8" ht="12.75">
      <c r="A15" s="52">
        <f>A3*ROUND(COS(PI()*(90-B6)/180),2)</f>
        <v>0</v>
      </c>
      <c r="B15" s="52">
        <f>A3*ROUND(SIN(PI()*(90-B6)/180),2)</f>
        <v>60</v>
      </c>
      <c r="C15" s="52">
        <f>C3*ROUND(COS(PI()*(330-D6)/180),2)</f>
        <v>43.5</v>
      </c>
      <c r="D15" s="52">
        <f>C3*ROUND(SIN(PI()*(330-D6)/180),2)</f>
        <v>-25</v>
      </c>
      <c r="E15" s="52">
        <f>E3*ROUND(COS(PI()*(210-F6)/180),2)</f>
        <v>-33.6</v>
      </c>
      <c r="F15" s="52">
        <f>E3*ROUND(SIN(PI()*(210-F6)/180),2)</f>
        <v>-49.8</v>
      </c>
      <c r="G15" s="52">
        <f>A15+C15+E15</f>
        <v>9.899999999999999</v>
      </c>
      <c r="H15" s="52">
        <f>B15+D15+F15</f>
        <v>-14.799999999999997</v>
      </c>
    </row>
    <row r="16" spans="1:8" ht="12.75">
      <c r="A16" s="4"/>
      <c r="B16" s="4"/>
      <c r="C16" s="4"/>
      <c r="D16" s="4"/>
      <c r="E16" s="4"/>
      <c r="F16" s="4"/>
      <c r="G16" s="4"/>
      <c r="H16" s="4"/>
    </row>
    <row r="18" ht="12.75">
      <c r="B18" s="1" t="s">
        <v>7</v>
      </c>
    </row>
    <row r="19" spans="2:8" ht="12.75">
      <c r="B19" s="1">
        <v>0</v>
      </c>
      <c r="C19" s="1">
        <v>0</v>
      </c>
      <c r="F19" s="53"/>
      <c r="G19" s="53"/>
      <c r="H19" s="53"/>
    </row>
    <row r="20" spans="2:3" ht="12.75">
      <c r="B20" s="1">
        <f>A15</f>
        <v>0</v>
      </c>
      <c r="C20" s="1">
        <f>B15</f>
        <v>60</v>
      </c>
    </row>
    <row r="21" spans="2:3" ht="12.75">
      <c r="B21" s="1">
        <f>0+C15</f>
        <v>43.5</v>
      </c>
      <c r="C21" s="1">
        <f>B15+D15</f>
        <v>35</v>
      </c>
    </row>
    <row r="22" spans="2:3" ht="12.75">
      <c r="B22" s="1">
        <f>B21+E15</f>
        <v>9.899999999999999</v>
      </c>
      <c r="C22" s="1">
        <f>C21+F15</f>
        <v>-14.799999999999997</v>
      </c>
    </row>
    <row r="23" spans="2:3" ht="12.75">
      <c r="B23" s="1">
        <f>0</f>
        <v>0</v>
      </c>
      <c r="C23" s="1">
        <v>0</v>
      </c>
    </row>
    <row r="26" spans="2:3" ht="12.75">
      <c r="B26" s="1">
        <v>0</v>
      </c>
      <c r="C26" s="1">
        <v>0</v>
      </c>
    </row>
    <row r="27" spans="2:3" ht="12.75">
      <c r="B27" s="1">
        <f>B20</f>
        <v>0</v>
      </c>
      <c r="C27" s="1">
        <f>C20</f>
        <v>60</v>
      </c>
    </row>
    <row r="29" spans="2:3" ht="12.75">
      <c r="B29" s="1">
        <v>0</v>
      </c>
      <c r="C29" s="1">
        <v>0</v>
      </c>
    </row>
    <row r="30" spans="2:9" ht="12.75">
      <c r="B30" s="1">
        <f>C15</f>
        <v>43.5</v>
      </c>
      <c r="C30" s="1">
        <f>D15</f>
        <v>-25</v>
      </c>
      <c r="I30" s="54"/>
    </row>
    <row r="32" spans="2:3" ht="12.75">
      <c r="B32" s="1">
        <v>0</v>
      </c>
      <c r="C32" s="1">
        <v>0</v>
      </c>
    </row>
    <row r="33" spans="2:6" ht="12.75">
      <c r="B33" s="1">
        <f>E15</f>
        <v>-33.6</v>
      </c>
      <c r="C33" s="1">
        <f>F15</f>
        <v>-49.8</v>
      </c>
      <c r="D33" s="1" t="s">
        <v>8</v>
      </c>
      <c r="F33" s="1" t="s">
        <v>30</v>
      </c>
    </row>
    <row r="34" ht="12" customHeight="1"/>
    <row r="35" spans="1:8" s="48" customFormat="1" ht="15">
      <c r="A35" s="1"/>
      <c r="B35" s="1"/>
      <c r="C35" s="1"/>
      <c r="D35" s="1"/>
      <c r="E35" s="1"/>
      <c r="F35" s="1"/>
      <c r="G35" s="1"/>
      <c r="H35" s="1"/>
    </row>
    <row r="36" spans="1:9" s="50" customFormat="1" ht="20.25" customHeight="1">
      <c r="A36" s="1"/>
      <c r="B36" s="1"/>
      <c r="C36" s="1"/>
      <c r="D36" s="1"/>
      <c r="E36" s="1"/>
      <c r="F36" s="1"/>
      <c r="G36" s="1"/>
      <c r="H36" s="1"/>
      <c r="I36" s="55"/>
    </row>
    <row r="37" spans="1:9" s="50" customFormat="1" ht="20.25" customHeight="1">
      <c r="A37" s="1"/>
      <c r="B37" s="1"/>
      <c r="C37" s="1"/>
      <c r="D37" s="1"/>
      <c r="E37" s="1"/>
      <c r="F37" s="1"/>
      <c r="G37" s="1"/>
      <c r="H37" s="1"/>
      <c r="I37" s="55"/>
    </row>
    <row r="38" spans="1:8" s="50" customFormat="1" ht="20.25">
      <c r="A38" s="1"/>
      <c r="B38" s="1"/>
      <c r="C38" s="1"/>
      <c r="D38" s="1"/>
      <c r="E38" s="1"/>
      <c r="F38" s="1"/>
      <c r="G38" s="1"/>
      <c r="H38" s="1"/>
    </row>
    <row r="39" spans="1:8" s="48" customFormat="1" ht="15">
      <c r="A39" s="1"/>
      <c r="B39" s="1"/>
      <c r="C39" s="1"/>
      <c r="D39" s="1"/>
      <c r="E39" s="1"/>
      <c r="F39" s="1"/>
      <c r="G39" s="1"/>
      <c r="H39" s="1"/>
    </row>
    <row r="41" ht="12.75">
      <c r="I41" s="53"/>
    </row>
    <row r="48" ht="12.75">
      <c r="I48" s="53"/>
    </row>
  </sheetData>
  <sheetProtection password="E893" sheet="1" objects="1" scenarios="1" selectLockedCells="1"/>
  <mergeCells count="6">
    <mergeCell ref="G2:H2"/>
    <mergeCell ref="G3:H3"/>
    <mergeCell ref="A1:B1"/>
    <mergeCell ref="C1:D1"/>
    <mergeCell ref="E1:F1"/>
    <mergeCell ref="G1:H1"/>
  </mergeCells>
  <printOptions gridLines="1"/>
  <pageMargins left="1.11" right="0.37" top="1" bottom="0.62" header="0.4921259845" footer="0.4921259845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M57"/>
  <sheetViews>
    <sheetView tabSelected="1" zoomScale="70" zoomScaleNormal="70" workbookViewId="0" topLeftCell="A1">
      <selection activeCell="D6" sqref="D6"/>
    </sheetView>
  </sheetViews>
  <sheetFormatPr defaultColWidth="11.421875" defaultRowHeight="12.75"/>
  <cols>
    <col min="1" max="2" width="11.421875" style="1" customWidth="1"/>
    <col min="3" max="3" width="9.28125" style="1" customWidth="1"/>
    <col min="4" max="6" width="11.421875" style="1" customWidth="1"/>
    <col min="7" max="7" width="13.00390625" style="1" customWidth="1"/>
    <col min="8" max="16384" width="11.421875" style="1" customWidth="1"/>
  </cols>
  <sheetData>
    <row r="1" ht="22.5">
      <c r="D1" s="41" t="s">
        <v>9</v>
      </c>
    </row>
    <row r="4" spans="3:7" ht="18">
      <c r="C4" s="38" t="s">
        <v>48</v>
      </c>
      <c r="D4" s="78">
        <v>400</v>
      </c>
      <c r="E4" s="39" t="s">
        <v>10</v>
      </c>
      <c r="F4" s="8" t="s">
        <v>52</v>
      </c>
      <c r="G4" s="9" t="str">
        <f>ROUND(SQRT(F21^2+-(F22-F24)^2),2)&amp;" V"</f>
        <v>100,66 V</v>
      </c>
    </row>
    <row r="5" spans="3:12" ht="16.5" customHeight="1">
      <c r="C5" s="38" t="s">
        <v>49</v>
      </c>
      <c r="D5" s="78">
        <v>30</v>
      </c>
      <c r="E5" s="40" t="s">
        <v>39</v>
      </c>
      <c r="F5" s="5"/>
      <c r="I5" s="6"/>
      <c r="J5" s="6"/>
      <c r="K5" s="6"/>
      <c r="L5" s="6"/>
    </row>
    <row r="6" spans="3:12" ht="16.5" customHeight="1">
      <c r="C6" s="38" t="s">
        <v>50</v>
      </c>
      <c r="D6" s="78">
        <v>10</v>
      </c>
      <c r="E6" s="40" t="s">
        <v>39</v>
      </c>
      <c r="F6" s="4"/>
      <c r="G6" s="4"/>
      <c r="I6" s="6"/>
      <c r="J6" s="10"/>
      <c r="K6" s="11"/>
      <c r="L6" s="12"/>
    </row>
    <row r="7" spans="3:12" ht="18">
      <c r="C7" s="38" t="s">
        <v>51</v>
      </c>
      <c r="D7" s="78">
        <v>5</v>
      </c>
      <c r="E7" s="40" t="s">
        <v>39</v>
      </c>
      <c r="I7" s="6"/>
      <c r="J7" s="6"/>
      <c r="K7" s="6"/>
      <c r="L7" s="6"/>
    </row>
    <row r="8" spans="8:12" ht="15.75">
      <c r="H8" s="15"/>
      <c r="I8" s="6"/>
      <c r="J8" s="16"/>
      <c r="K8" s="6"/>
      <c r="L8" s="6"/>
    </row>
    <row r="9" spans="9:12" ht="12.75">
      <c r="I9" s="6"/>
      <c r="J9" s="6"/>
      <c r="K9" s="6"/>
      <c r="L9" s="6"/>
    </row>
    <row r="10" ht="12.75"/>
    <row r="11" spans="2:8" ht="12.75">
      <c r="B11" s="3" t="s">
        <v>11</v>
      </c>
      <c r="C11" s="1">
        <f>D4/2</f>
        <v>200</v>
      </c>
      <c r="D11" s="1" t="s">
        <v>10</v>
      </c>
      <c r="E11" s="3" t="s">
        <v>14</v>
      </c>
      <c r="F11" s="2">
        <f>C11*C14</f>
        <v>171.42857142857142</v>
      </c>
      <c r="G11" s="1" t="s">
        <v>10</v>
      </c>
      <c r="H11" s="17"/>
    </row>
    <row r="12" spans="2:13" ht="12.75">
      <c r="B12" s="3" t="s">
        <v>12</v>
      </c>
      <c r="C12" s="2">
        <f>C11*SQRT(3)</f>
        <v>346.41016151377545</v>
      </c>
      <c r="D12" s="1" t="s">
        <v>10</v>
      </c>
      <c r="E12" s="3" t="s">
        <v>42</v>
      </c>
      <c r="F12" s="2">
        <f>C11+F11</f>
        <v>371.42857142857144</v>
      </c>
      <c r="G12" s="1" t="s">
        <v>10</v>
      </c>
      <c r="H12" s="17"/>
      <c r="M12" s="7"/>
    </row>
    <row r="13" spans="2:8" ht="12.75">
      <c r="B13" s="3" t="s">
        <v>16</v>
      </c>
      <c r="C13" s="18">
        <f>D5/(D5+D6)</f>
        <v>0.75</v>
      </c>
      <c r="E13" s="3" t="s">
        <v>18</v>
      </c>
      <c r="F13" s="2">
        <f>C12*(1-C14)</f>
        <v>49.48716593053937</v>
      </c>
      <c r="G13" s="1" t="s">
        <v>10</v>
      </c>
      <c r="H13" s="17"/>
    </row>
    <row r="14" spans="2:8" ht="12.75">
      <c r="B14" s="3" t="s">
        <v>17</v>
      </c>
      <c r="C14" s="18">
        <f>D5/(D5+D7)</f>
        <v>0.8571428571428571</v>
      </c>
      <c r="E14" s="3" t="s">
        <v>43</v>
      </c>
      <c r="F14" s="2">
        <f>F13</f>
        <v>49.48716593053937</v>
      </c>
      <c r="G14" s="1" t="s">
        <v>10</v>
      </c>
      <c r="H14" s="17"/>
    </row>
    <row r="15" spans="3:8" ht="12.75">
      <c r="C15" s="18"/>
      <c r="E15" s="3" t="s">
        <v>19</v>
      </c>
      <c r="F15" s="18">
        <f>-C21/C19</f>
        <v>-0.24743582965269675</v>
      </c>
      <c r="H15" s="17"/>
    </row>
    <row r="16" spans="5:8" ht="12.75">
      <c r="E16" s="3" t="s">
        <v>20</v>
      </c>
      <c r="F16" s="18">
        <f>F14/F12</f>
        <v>0.1332346775052983</v>
      </c>
      <c r="H16" s="17"/>
    </row>
    <row r="17" spans="5:8" ht="12.75">
      <c r="E17" s="3" t="s">
        <v>21</v>
      </c>
      <c r="F17" s="2">
        <f>-F15*C11</f>
        <v>49.48716593053935</v>
      </c>
      <c r="G17" s="1" t="s">
        <v>10</v>
      </c>
      <c r="H17" s="17"/>
    </row>
    <row r="18" spans="2:8" ht="12.75">
      <c r="B18" s="3" t="s">
        <v>13</v>
      </c>
      <c r="C18" s="2">
        <f>C11*C13</f>
        <v>150</v>
      </c>
      <c r="D18" s="1" t="s">
        <v>10</v>
      </c>
      <c r="E18" s="3" t="s">
        <v>22</v>
      </c>
      <c r="F18" s="2">
        <f>F16*C11</f>
        <v>26.64693550105966</v>
      </c>
      <c r="G18" s="1" t="s">
        <v>10</v>
      </c>
      <c r="H18" s="17"/>
    </row>
    <row r="19" spans="2:8" ht="12.75">
      <c r="B19" s="3" t="s">
        <v>40</v>
      </c>
      <c r="C19" s="2">
        <f>C11+C18</f>
        <v>350</v>
      </c>
      <c r="D19" s="1" t="s">
        <v>10</v>
      </c>
      <c r="E19" s="3" t="s">
        <v>27</v>
      </c>
      <c r="F19" s="2">
        <v>-100</v>
      </c>
      <c r="G19" s="1" t="s">
        <v>10</v>
      </c>
      <c r="H19" s="17"/>
    </row>
    <row r="20" spans="2:8" ht="12.75">
      <c r="B20" s="3" t="s">
        <v>15</v>
      </c>
      <c r="C20" s="2">
        <f>C12*(1-C13)</f>
        <v>86.60254037844386</v>
      </c>
      <c r="D20" s="1" t="s">
        <v>10</v>
      </c>
      <c r="E20" s="3" t="s">
        <v>27</v>
      </c>
      <c r="F20" s="2">
        <v>100</v>
      </c>
      <c r="G20" s="1" t="s">
        <v>10</v>
      </c>
      <c r="H20" s="17"/>
    </row>
    <row r="21" spans="2:8" ht="12.75">
      <c r="B21" s="3" t="s">
        <v>41</v>
      </c>
      <c r="C21" s="2">
        <f>C20</f>
        <v>86.60254037844386</v>
      </c>
      <c r="D21" s="1" t="s">
        <v>10</v>
      </c>
      <c r="E21" s="3" t="s">
        <v>23</v>
      </c>
      <c r="F21" s="19">
        <f>(F18-F17)/(F15-F16)</f>
        <v>59.999999999999964</v>
      </c>
      <c r="G21" s="1" t="s">
        <v>10</v>
      </c>
      <c r="H21" s="17"/>
    </row>
    <row r="22" spans="5:8" ht="12.75">
      <c r="E22" s="3" t="s">
        <v>24</v>
      </c>
      <c r="F22" s="19">
        <f>F15*F21+F17</f>
        <v>34.64101615137755</v>
      </c>
      <c r="G22" s="1" t="s">
        <v>10</v>
      </c>
      <c r="H22" s="17"/>
    </row>
    <row r="23" spans="5:8" ht="12.75">
      <c r="E23" s="3" t="s">
        <v>28</v>
      </c>
      <c r="F23" s="1">
        <v>0</v>
      </c>
      <c r="G23" s="1" t="s">
        <v>10</v>
      </c>
      <c r="H23" s="17"/>
    </row>
    <row r="24" spans="5:7" ht="12.75">
      <c r="E24" s="3" t="s">
        <v>29</v>
      </c>
      <c r="F24" s="2">
        <f>C11/SQRT(3)</f>
        <v>115.47005383792516</v>
      </c>
      <c r="G24" s="1" t="s">
        <v>10</v>
      </c>
    </row>
    <row r="25" ht="12.75"/>
    <row r="26" spans="2:4" ht="12.75">
      <c r="B26" s="3" t="s">
        <v>25</v>
      </c>
      <c r="C26" s="2">
        <f>F15*F19+F17</f>
        <v>74.23074889580903</v>
      </c>
      <c r="D26" s="1" t="s">
        <v>10</v>
      </c>
    </row>
    <row r="27" spans="2:4" ht="12.75">
      <c r="B27" s="3" t="s">
        <v>26</v>
      </c>
      <c r="C27" s="2">
        <f>F16*F20+F18</f>
        <v>39.97040325158949</v>
      </c>
      <c r="D27" s="1" t="s">
        <v>10</v>
      </c>
    </row>
    <row r="28" ht="12.75">
      <c r="B28" s="17" t="s">
        <v>47</v>
      </c>
    </row>
    <row r="29" spans="2:4" ht="12.75">
      <c r="B29" s="3" t="s">
        <v>24</v>
      </c>
      <c r="C29" s="19">
        <f>F16*F21+F18</f>
        <v>34.64101615137755</v>
      </c>
      <c r="D29" s="1" t="s">
        <v>10</v>
      </c>
    </row>
    <row r="30" ht="12.75"/>
    <row r="31" ht="12.75"/>
    <row r="32" spans="1:8" ht="12.75">
      <c r="A32" s="6" t="s">
        <v>32</v>
      </c>
      <c r="B32" s="6"/>
      <c r="C32" s="6"/>
      <c r="D32" s="6" t="s">
        <v>33</v>
      </c>
      <c r="E32" s="6"/>
      <c r="F32" s="6" t="s">
        <v>35</v>
      </c>
      <c r="G32" s="6"/>
      <c r="H32" s="6"/>
    </row>
    <row r="33" spans="1:8" ht="13.5" thickBot="1">
      <c r="A33" s="20" t="s">
        <v>4</v>
      </c>
      <c r="B33" s="20" t="s">
        <v>5</v>
      </c>
      <c r="C33" s="6"/>
      <c r="D33" s="20" t="s">
        <v>4</v>
      </c>
      <c r="E33" s="20" t="s">
        <v>5</v>
      </c>
      <c r="F33" s="20" t="s">
        <v>4</v>
      </c>
      <c r="G33" s="20" t="s">
        <v>5</v>
      </c>
      <c r="H33" s="6"/>
    </row>
    <row r="34" spans="1:8" ht="12.75">
      <c r="A34" s="21">
        <f>-C11</f>
        <v>-200</v>
      </c>
      <c r="B34" s="22">
        <v>0</v>
      </c>
      <c r="C34" s="6"/>
      <c r="D34" s="23">
        <v>0</v>
      </c>
      <c r="E34" s="24">
        <f>C12</f>
        <v>346.41016151377545</v>
      </c>
      <c r="F34" s="22">
        <v>0</v>
      </c>
      <c r="G34" s="22">
        <f>C12</f>
        <v>346.41016151377545</v>
      </c>
      <c r="H34" s="6" t="s">
        <v>46</v>
      </c>
    </row>
    <row r="35" spans="1:8" ht="13.5" thickBot="1">
      <c r="A35" s="21">
        <f>C11</f>
        <v>200</v>
      </c>
      <c r="B35" s="22">
        <v>0</v>
      </c>
      <c r="C35" s="6"/>
      <c r="D35" s="25">
        <v>0</v>
      </c>
      <c r="E35" s="26">
        <f>F24</f>
        <v>115.47005383792516</v>
      </c>
      <c r="F35" s="22">
        <f>F21</f>
        <v>59.999999999999964</v>
      </c>
      <c r="G35" s="22">
        <f>F22</f>
        <v>34.64101615137755</v>
      </c>
      <c r="H35" s="6" t="s">
        <v>45</v>
      </c>
    </row>
    <row r="36" spans="1:8" s="27" customFormat="1" ht="12.75">
      <c r="A36" s="21">
        <v>0</v>
      </c>
      <c r="B36" s="22">
        <f>C12</f>
        <v>346.41016151377545</v>
      </c>
      <c r="C36" s="6"/>
      <c r="D36" s="6"/>
      <c r="E36" s="6"/>
      <c r="F36" s="6"/>
      <c r="G36" s="6"/>
      <c r="H36" s="6"/>
    </row>
    <row r="37" spans="1:8" ht="12.75">
      <c r="A37" s="21">
        <f>A34</f>
        <v>-200</v>
      </c>
      <c r="B37" s="22">
        <v>0</v>
      </c>
      <c r="C37" s="6"/>
      <c r="D37" s="6" t="s">
        <v>34</v>
      </c>
      <c r="E37" s="6"/>
      <c r="F37" s="6" t="s">
        <v>36</v>
      </c>
      <c r="G37" s="6"/>
      <c r="H37" s="6"/>
    </row>
    <row r="38" spans="1:8" ht="13.5" thickBot="1">
      <c r="A38" s="6"/>
      <c r="B38" s="6"/>
      <c r="C38" s="6"/>
      <c r="D38" s="20" t="s">
        <v>4</v>
      </c>
      <c r="E38" s="20" t="s">
        <v>5</v>
      </c>
      <c r="F38" s="20" t="s">
        <v>4</v>
      </c>
      <c r="G38" s="20" t="s">
        <v>5</v>
      </c>
      <c r="H38" s="6"/>
    </row>
    <row r="39" spans="1:8" ht="12.75">
      <c r="A39" s="6"/>
      <c r="B39" s="6"/>
      <c r="C39" s="6"/>
      <c r="D39" s="28">
        <f>C11</f>
        <v>200</v>
      </c>
      <c r="E39" s="29">
        <v>0</v>
      </c>
      <c r="F39" s="22">
        <f>D39</f>
        <v>200</v>
      </c>
      <c r="G39" s="22">
        <f>E39</f>
        <v>0</v>
      </c>
      <c r="H39" s="6" t="s">
        <v>46</v>
      </c>
    </row>
    <row r="40" spans="4:8" s="6" customFormat="1" ht="13.5" thickBot="1">
      <c r="D40" s="30">
        <v>0</v>
      </c>
      <c r="E40" s="31">
        <f>F24</f>
        <v>115.47005383792516</v>
      </c>
      <c r="F40" s="22">
        <f>F35</f>
        <v>59.999999999999964</v>
      </c>
      <c r="G40" s="22">
        <f>G35</f>
        <v>34.64101615137755</v>
      </c>
      <c r="H40" s="6" t="s">
        <v>45</v>
      </c>
    </row>
    <row r="41" s="6" customFormat="1" ht="12.75"/>
    <row r="42" spans="1:6" s="6" customFormat="1" ht="12.75">
      <c r="A42" s="6" t="s">
        <v>44</v>
      </c>
      <c r="D42" s="6" t="s">
        <v>38</v>
      </c>
      <c r="F42" s="6" t="s">
        <v>37</v>
      </c>
    </row>
    <row r="43" spans="1:7" s="6" customFormat="1" ht="13.5" thickBot="1">
      <c r="A43" s="20" t="s">
        <v>4</v>
      </c>
      <c r="B43" s="20" t="s">
        <v>5</v>
      </c>
      <c r="D43" s="20" t="s">
        <v>4</v>
      </c>
      <c r="E43" s="20" t="s">
        <v>5</v>
      </c>
      <c r="F43" s="20" t="s">
        <v>4</v>
      </c>
      <c r="G43" s="20" t="s">
        <v>5</v>
      </c>
    </row>
    <row r="44" spans="1:8" s="6" customFormat="1" ht="13.5" thickBot="1">
      <c r="A44" s="22">
        <f>F21</f>
        <v>59.999999999999964</v>
      </c>
      <c r="B44" s="22">
        <f>F22</f>
        <v>34.64101615137755</v>
      </c>
      <c r="D44" s="32">
        <f>-C11</f>
        <v>-200</v>
      </c>
      <c r="E44" s="33">
        <v>0</v>
      </c>
      <c r="F44" s="22">
        <f>D44</f>
        <v>-200</v>
      </c>
      <c r="G44" s="22">
        <f>E44</f>
        <v>0</v>
      </c>
      <c r="H44" s="6" t="s">
        <v>46</v>
      </c>
    </row>
    <row r="45" spans="1:8" s="6" customFormat="1" ht="13.5" thickBot="1">
      <c r="A45" s="34">
        <v>0</v>
      </c>
      <c r="B45" s="35">
        <f>F24</f>
        <v>115.47005383792516</v>
      </c>
      <c r="D45" s="36">
        <v>0</v>
      </c>
      <c r="E45" s="37">
        <f>F24</f>
        <v>115.47005383792516</v>
      </c>
      <c r="F45" s="22">
        <f>F40</f>
        <v>59.999999999999964</v>
      </c>
      <c r="G45" s="22">
        <f>G40</f>
        <v>34.64101615137755</v>
      </c>
      <c r="H45" s="6" t="s">
        <v>45</v>
      </c>
    </row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7" ht="12.75">
      <c r="A57" s="6"/>
    </row>
  </sheetData>
  <sheetProtection password="E893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harald.gorbach</dc:creator>
  <cp:keywords/>
  <dc:description/>
  <cp:lastModifiedBy>harald.gorbach</cp:lastModifiedBy>
  <cp:lastPrinted>2007-01-30T15:03:25Z</cp:lastPrinted>
  <dcterms:created xsi:type="dcterms:W3CDTF">2006-01-26T09:37:45Z</dcterms:created>
  <dcterms:modified xsi:type="dcterms:W3CDTF">2007-02-07T10:02:28Z</dcterms:modified>
  <cp:category/>
  <cp:version/>
  <cp:contentType/>
  <cp:contentStatus/>
</cp:coreProperties>
</file>